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rtgage Term Comparison" sheetId="1" r:id="rId4"/>
  </sheets>
  <definedNames/>
  <calcPr/>
</workbook>
</file>

<file path=xl/sharedStrings.xml><?xml version="1.0" encoding="utf-8"?>
<sst xmlns="http://schemas.openxmlformats.org/spreadsheetml/2006/main" count="17" uniqueCount="17">
  <si>
    <t>Loan Amount</t>
  </si>
  <si>
    <t>Annual Interest Rate</t>
  </si>
  <si>
    <t>Enter loan amount and interest rate above, then compare terms below</t>
  </si>
  <si>
    <t>Loan Term (Years)</t>
  </si>
  <si>
    <t>Number of Months</t>
  </si>
  <si>
    <t>Monthly Payment</t>
  </si>
  <si>
    <t>Total Payments</t>
  </si>
  <si>
    <t>Total Interest Paid</t>
  </si>
  <si>
    <t>Equity After 5 Years</t>
  </si>
  <si>
    <t>Equity After 10 Years</t>
  </si>
  <si>
    <t>Equity After 15 Years</t>
  </si>
  <si>
    <t>15</t>
  </si>
  <si>
    <t>20</t>
  </si>
  <si>
    <t>30</t>
  </si>
  <si>
    <t>50</t>
  </si>
  <si>
    <t>Mortgage term comparison spreadsheet provided by:</t>
  </si>
  <si>
    <t>BibleMoneyMatters.com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</si>
</sst>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i/>
      <color theme="1"/>
      <name val="Arial"/>
      <scheme val="minor"/>
    </font>
    <font>
      <b/>
      <color theme="1"/>
      <name val="Arial"/>
      <scheme val="minor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3" fontId="1" numFmtId="164" xfId="0" applyAlignment="1" applyBorder="1" applyFill="1" applyFont="1" applyNumberFormat="1">
      <alignment readingOrder="0"/>
    </xf>
    <xf borderId="1" fillId="3" fontId="1" numFmtId="10" xfId="0" applyAlignment="1" applyBorder="1" applyFont="1" applyNumberFormat="1">
      <alignment readingOrder="0"/>
    </xf>
    <xf borderId="0" fillId="0" fontId="2" numFmtId="0" xfId="0" applyAlignment="1" applyFont="1">
      <alignment readingOrder="0"/>
    </xf>
    <xf borderId="0" fillId="0" fontId="1" numFmtId="0" xfId="0" applyAlignment="1" applyFont="1">
      <alignment readingOrder="0"/>
    </xf>
    <xf borderId="1" fillId="2" fontId="3" numFmtId="0" xfId="0" applyAlignment="1" applyBorder="1" applyFont="1">
      <alignment readingOrder="0"/>
    </xf>
    <xf quotePrefix="1" borderId="1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/>
    </xf>
    <xf borderId="1" fillId="0" fontId="1" numFmtId="0" xfId="0" applyBorder="1" applyFont="1"/>
    <xf borderId="0" fillId="0" fontId="1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13</xdr:row>
      <xdr:rowOff>38100</xdr:rowOff>
    </xdr:from>
    <xdr:ext cx="1609725" cy="704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biblemoneymatters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23.88"/>
    <col customWidth="1" min="2" max="2" width="15.75"/>
    <col customWidth="1" min="3" max="3" width="14.75"/>
    <col customWidth="1" min="4" max="4" width="13.25"/>
    <col customWidth="1" min="5" max="5" width="15.38"/>
    <col customWidth="1" min="6" max="6" width="16.75"/>
    <col customWidth="1" min="7" max="8" width="17.63"/>
    <col customWidth="1" min="9" max="26" width="12.88"/>
  </cols>
  <sheetData>
    <row r="1">
      <c r="A1" s="1" t="s">
        <v>0</v>
      </c>
      <c r="B1" s="2">
        <v>300000.0</v>
      </c>
    </row>
    <row r="2">
      <c r="A2" s="1" t="s">
        <v>1</v>
      </c>
      <c r="B2" s="3">
        <v>0.06</v>
      </c>
    </row>
    <row r="3">
      <c r="A3" s="4" t="s">
        <v>2</v>
      </c>
    </row>
    <row r="4">
      <c r="A4" s="5"/>
      <c r="B4" s="5"/>
      <c r="C4" s="5"/>
      <c r="D4" s="5"/>
      <c r="E4" s="5"/>
      <c r="F4" s="5"/>
      <c r="G4" s="5"/>
      <c r="H4" s="5"/>
    </row>
    <row r="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</row>
    <row r="6">
      <c r="A6" s="7" t="s">
        <v>11</v>
      </c>
      <c r="B6" s="8">
        <f t="shared" ref="B6:B9" si="1">A6*12</f>
        <v>180</v>
      </c>
      <c r="C6" s="9">
        <f t="shared" ref="C6:C9" si="2">PMT($B$2/12, B6, -$B$1)</f>
        <v>2531.570484</v>
      </c>
      <c r="D6" s="9">
        <f t="shared" ref="D6:D9" si="3">C6*B6</f>
        <v>455682.6871</v>
      </c>
      <c r="E6" s="9">
        <f t="shared" ref="E6:E9" si="4">D6 - $B$1</f>
        <v>155682.6871</v>
      </c>
      <c r="F6" s="9">
        <f t="shared" ref="F6:F9" si="5">-CUMPRINC($B$2/12, B6, $B$1, 1, 60, 0)</f>
        <v>71972.70415</v>
      </c>
      <c r="G6" s="9">
        <f t="shared" ref="G6:G9" si="6">-CUMPRINC($B$2/12, B6, $B$1, 1, 120, 0)</f>
        <v>169053.0971</v>
      </c>
      <c r="H6" s="9">
        <f t="shared" ref="H6:H9" si="7">-CUMPRINC($B$2/12, B6, $B$1, 1, 180, 0)</f>
        <v>300000</v>
      </c>
    </row>
    <row r="7">
      <c r="A7" s="7" t="s">
        <v>12</v>
      </c>
      <c r="B7" s="8">
        <f t="shared" si="1"/>
        <v>240</v>
      </c>
      <c r="C7" s="9">
        <f t="shared" si="2"/>
        <v>2149.293175</v>
      </c>
      <c r="D7" s="9">
        <f t="shared" si="3"/>
        <v>515830.3621</v>
      </c>
      <c r="E7" s="9">
        <f t="shared" si="4"/>
        <v>215830.3621</v>
      </c>
      <c r="F7" s="9">
        <f t="shared" si="5"/>
        <v>45301.20466</v>
      </c>
      <c r="G7" s="9">
        <f t="shared" si="6"/>
        <v>106405.7415</v>
      </c>
      <c r="H7" s="9">
        <f t="shared" si="7"/>
        <v>188826.6053</v>
      </c>
    </row>
    <row r="8">
      <c r="A8" s="7" t="s">
        <v>13</v>
      </c>
      <c r="B8" s="8">
        <f t="shared" si="1"/>
        <v>360</v>
      </c>
      <c r="C8" s="9">
        <f t="shared" si="2"/>
        <v>1798.651575</v>
      </c>
      <c r="D8" s="9">
        <f t="shared" si="3"/>
        <v>647514.5672</v>
      </c>
      <c r="E8" s="9">
        <f t="shared" si="4"/>
        <v>347514.5672</v>
      </c>
      <c r="F8" s="9">
        <f t="shared" si="5"/>
        <v>20836.92953</v>
      </c>
      <c r="G8" s="9">
        <f t="shared" si="6"/>
        <v>48942.82511</v>
      </c>
      <c r="H8" s="9">
        <f t="shared" si="7"/>
        <v>86853.46665</v>
      </c>
    </row>
    <row r="9">
      <c r="A9" s="7" t="s">
        <v>14</v>
      </c>
      <c r="B9" s="8">
        <f t="shared" si="1"/>
        <v>600</v>
      </c>
      <c r="C9" s="9">
        <f t="shared" si="2"/>
        <v>1579.214382</v>
      </c>
      <c r="D9" s="9">
        <f t="shared" si="3"/>
        <v>947528.629</v>
      </c>
      <c r="E9" s="9">
        <f t="shared" si="4"/>
        <v>647528.629</v>
      </c>
      <c r="F9" s="9">
        <f t="shared" si="5"/>
        <v>5526.789825</v>
      </c>
      <c r="G9" s="9">
        <f t="shared" si="6"/>
        <v>12981.60112</v>
      </c>
      <c r="H9" s="9">
        <f t="shared" si="7"/>
        <v>23037.02448</v>
      </c>
    </row>
    <row r="12">
      <c r="A12" s="10" t="s">
        <v>15</v>
      </c>
    </row>
    <row r="13">
      <c r="A13" s="11" t="s">
        <v>16</v>
      </c>
    </row>
    <row r="16">
      <c r="C16" s="12"/>
    </row>
  </sheetData>
  <hyperlinks>
    <hyperlink r:id="rId1" ref="A13"/>
  </hyperlinks>
  <drawing r:id="rId2"/>
</worksheet>
</file>